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489\PRJ\Jul24\"/>
    </mc:Choice>
  </mc:AlternateContent>
  <xr:revisionPtr revIDLastSave="0" documentId="8_{D932604A-D4E6-42F0-A871-1A7703D208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art" sheetId="5" r:id="rId1"/>
    <sheet name="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J4" i="2"/>
  <c r="G4" i="2" l="1"/>
  <c r="K4" i="2"/>
  <c r="I4" i="2"/>
  <c r="F4" i="2" l="1"/>
  <c r="J18" i="2" l="1"/>
  <c r="K18" i="2"/>
  <c r="E18" i="2"/>
  <c r="I18" i="2"/>
  <c r="G18" i="2"/>
  <c r="F18" i="2"/>
  <c r="J24" i="2"/>
  <c r="E24" i="2"/>
  <c r="G24" i="2"/>
  <c r="I24" i="2"/>
  <c r="K24" i="2"/>
  <c r="F24" i="2"/>
  <c r="J25" i="2"/>
  <c r="K25" i="2"/>
  <c r="I25" i="2"/>
  <c r="G25" i="2"/>
  <c r="E25" i="2"/>
  <c r="F25" i="2"/>
  <c r="J23" i="2"/>
  <c r="G23" i="2"/>
  <c r="E23" i="2"/>
  <c r="I23" i="2"/>
  <c r="K23" i="2"/>
  <c r="F23" i="2"/>
  <c r="J22" i="2"/>
  <c r="I22" i="2"/>
  <c r="K22" i="2"/>
  <c r="E22" i="2"/>
  <c r="G22" i="2"/>
  <c r="F22" i="2"/>
  <c r="J21" i="2"/>
  <c r="E21" i="2"/>
  <c r="G21" i="2"/>
  <c r="K21" i="2"/>
  <c r="I21" i="2"/>
  <c r="F21" i="2"/>
  <c r="J20" i="2"/>
  <c r="I20" i="2"/>
  <c r="E20" i="2"/>
  <c r="G20" i="2"/>
  <c r="K20" i="2"/>
  <c r="F20" i="2"/>
  <c r="J27" i="2"/>
  <c r="G27" i="2"/>
  <c r="K27" i="2"/>
  <c r="I27" i="2"/>
  <c r="E27" i="2"/>
  <c r="F27" i="2"/>
  <c r="J28" i="2"/>
  <c r="K28" i="2"/>
  <c r="E28" i="2"/>
  <c r="G28" i="2"/>
  <c r="I28" i="2"/>
  <c r="F28" i="2"/>
  <c r="J19" i="2"/>
  <c r="E19" i="2"/>
  <c r="K19" i="2"/>
  <c r="I19" i="2"/>
  <c r="G19" i="2"/>
  <c r="F19" i="2"/>
  <c r="J26" i="2"/>
  <c r="G26" i="2"/>
  <c r="E26" i="2"/>
  <c r="I26" i="2"/>
  <c r="K26" i="2"/>
  <c r="F26" i="2"/>
  <c r="J17" i="2" l="1"/>
  <c r="I17" i="2"/>
  <c r="K17" i="2"/>
  <c r="G17" i="2"/>
  <c r="E17" i="2"/>
  <c r="F17" i="2"/>
  <c r="J9" i="2" l="1"/>
  <c r="I9" i="2"/>
  <c r="G9" i="2"/>
  <c r="E9" i="2"/>
  <c r="K9" i="2"/>
  <c r="F9" i="2"/>
  <c r="J16" i="2"/>
  <c r="E16" i="2"/>
  <c r="G16" i="2"/>
  <c r="K16" i="2"/>
  <c r="I16" i="2"/>
  <c r="F16" i="2"/>
  <c r="J8" i="2"/>
  <c r="G8" i="2"/>
  <c r="K8" i="2"/>
  <c r="I8" i="2"/>
  <c r="E8" i="2"/>
  <c r="F8" i="2"/>
  <c r="G15" i="2"/>
  <c r="K15" i="2"/>
  <c r="F15" i="2"/>
  <c r="I15" i="2"/>
  <c r="E15" i="2"/>
  <c r="J15" i="2"/>
  <c r="J10" i="2"/>
  <c r="G10" i="2"/>
  <c r="K10" i="2"/>
  <c r="E10" i="2"/>
  <c r="I10" i="2"/>
  <c r="F10" i="2"/>
  <c r="J7" i="2"/>
  <c r="I7" i="2"/>
  <c r="G7" i="2"/>
  <c r="K7" i="2"/>
  <c r="E7" i="2"/>
  <c r="F7" i="2"/>
  <c r="I14" i="2"/>
  <c r="E14" i="2"/>
  <c r="J14" i="2"/>
  <c r="G14" i="2"/>
  <c r="K14" i="2"/>
  <c r="F14" i="2"/>
  <c r="J6" i="2"/>
  <c r="K6" i="2"/>
  <c r="E6" i="2"/>
  <c r="G6" i="2"/>
  <c r="I6" i="2"/>
  <c r="F6" i="2"/>
  <c r="J13" i="2"/>
  <c r="G13" i="2"/>
  <c r="E13" i="2"/>
  <c r="I13" i="2"/>
  <c r="K13" i="2"/>
  <c r="F13" i="2"/>
  <c r="I5" i="2"/>
  <c r="J5" i="2"/>
  <c r="E5" i="2"/>
  <c r="K5" i="2"/>
  <c r="F5" i="2"/>
  <c r="G5" i="2"/>
  <c r="A32" i="2"/>
  <c r="J12" i="2"/>
  <c r="E12" i="2"/>
  <c r="K12" i="2"/>
  <c r="G12" i="2"/>
  <c r="I12" i="2"/>
  <c r="F12" i="2"/>
  <c r="J11" i="2"/>
  <c r="K11" i="2"/>
  <c r="I11" i="2"/>
  <c r="G11" i="2"/>
  <c r="E11" i="2"/>
  <c r="F11" i="2"/>
</calcChain>
</file>

<file path=xl/sharedStrings.xml><?xml version="1.0" encoding="utf-8"?>
<sst xmlns="http://schemas.openxmlformats.org/spreadsheetml/2006/main" count="17" uniqueCount="16">
  <si>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</si>
  <si>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</si>
  <si>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</si>
  <si>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</si>
  <si>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</si>
  <si>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</si>
  <si>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</si>
  <si>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</si>
  <si>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Values not calculated for months with little trading in "close-to-the-money" options contracts.</t>
  </si>
  <si>
    <t>#N/A:</t>
  </si>
  <si>
    <t>Enter up to three values which future
Henry Hub natural gas price could exceed</t>
  </si>
  <si>
    <t>Enter up to three values which future
Henry Hub natural gas price could fall below</t>
  </si>
  <si>
    <t>HH Futures</t>
  </si>
  <si>
    <t>Average NYMEX Data for Jun 27 - Jul 3</t>
  </si>
  <si>
    <t>Source:  EIA Short-Term Energy Outlook, July 2024, and CME Group (http://www.cmegroup.com)</t>
  </si>
  <si>
    <t>Notes: Probability values calculated using NYMEX market data for the five trading days ending July 3,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</si>
</sst>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65" fontId="5" fillId="2" borderId="0" xfId="0" applyNumberFormat="1" applyFont="1" applyFill="1"/>
    <xf numFmtId="165" fontId="3" fillId="0" borderId="0" xfId="0" applyNumberFormat="1" applyFont="1"/>
    <xf numFmtId="0" fontId="4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7" fillId="0" borderId="0" xfId="1" applyNumberFormat="1" applyFont="1" applyBorder="1"/>
    <xf numFmtId="10" fontId="7" fillId="0" borderId="1" xfId="1" applyNumberFormat="1" applyFont="1" applyBorder="1"/>
    <xf numFmtId="164" fontId="2" fillId="0" borderId="0" xfId="0" applyNumberFormat="1" applyFont="1"/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0" fontId="7" fillId="0" borderId="0" xfId="1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164" fontId="2" fillId="0" borderId="1" xfId="0" applyNumberFormat="1" applyFont="1" applyBorder="1"/>
    <xf numFmtId="0" fontId="0" fillId="0" borderId="0" xfId="0" quotePrefix="1" applyAlignment="1">
      <alignment horizontal="right"/>
    </xf>
    <xf numFmtId="10" fontId="6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right"/>
    </xf>
    <xf numFmtId="0" fontId="7" fillId="0" borderId="2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164" fontId="2" fillId="0" borderId="2" xfId="0" applyNumberFormat="1" applyFont="1" applyBorder="1"/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00000000-0005-0000-0000-000002000000}"/>
    <cellStyle name="Percent" xfId="1" builtinId="5"/>
  </cellStyles>
  <dxfs count="11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6E-2"/>
          <c:w val="0.97225305216426194"/>
          <c:h val="0.9673735725938107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677216"/>
        <c:axId val="-53674496"/>
      </c:barChart>
      <c:catAx>
        <c:axId val="-53677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4496"/>
        <c:crosses val="autoZero"/>
        <c:auto val="1"/>
        <c:lblAlgn val="ctr"/>
        <c:lblOffset val="100"/>
        <c:tickMarkSkip val="1"/>
        <c:noMultiLvlLbl val="0"/>
      </c:catAx>
      <c:valAx>
        <c:axId val="-5367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7486"/>
          <c:y val="0.49918433931485434"/>
          <c:w val="0"/>
          <c:h val="1.6313213703099128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</a:t>
            </a:r>
            <a:r>
              <a:rPr lang="en-US"/>
              <a:t>robability of Henry Hub spot price exceeding certain levels</a:t>
            </a:r>
          </a:p>
        </c:rich>
      </c:tx>
      <c:layout>
        <c:manualLayout>
          <c:xMode val="edge"/>
          <c:yMode val="edge"/>
          <c:x val="0.15473301675235437"/>
          <c:y val="3.6184370680549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16810537230924E-2"/>
          <c:y val="0.24013196464452585"/>
          <c:w val="0.86606036785570739"/>
          <c:h val="0.47368497135359172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$5.00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Data!$E$5:$E$28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6.7177976382756552E-7</c:v>
                </c:pt>
                <c:pt idx="8">
                  <c:v>6.4718331522451388E-4</c:v>
                </c:pt>
                <c:pt idx="9">
                  <c:v>7.1506528348626239E-3</c:v>
                </c:pt>
                <c:pt idx="10">
                  <c:v>3.4894382529788132E-2</c:v>
                </c:pt>
                <c:pt idx="11">
                  <c:v>9.9138481426392977E-2</c:v>
                </c:pt>
                <c:pt idx="12">
                  <c:v>0.17008481610463552</c:v>
                </c:pt>
                <c:pt idx="13">
                  <c:v>0.16396943901019626</c:v>
                </c:pt>
                <c:pt idx="14">
                  <c:v>0.10286038043093328</c:v>
                </c:pt>
                <c:pt idx="15">
                  <c:v>5.5805181195297808E-2</c:v>
                </c:pt>
                <c:pt idx="16">
                  <c:v>5.793526311406625E-2</c:v>
                </c:pt>
                <c:pt idx="17">
                  <c:v>7.7019408534032052E-2</c:v>
                </c:pt>
                <c:pt idx="18">
                  <c:v>0.10640112646250399</c:v>
                </c:pt>
                <c:pt idx="19">
                  <c:v>0.11743474144681673</c:v>
                </c:pt>
                <c:pt idx="20">
                  <c:v>0.11667832602365091</c:v>
                </c:pt>
                <c:pt idx="21">
                  <c:v>0.13091183683953456</c:v>
                </c:pt>
                <c:pt idx="22">
                  <c:v>0.18644313396468512</c:v>
                </c:pt>
                <c:pt idx="23">
                  <c:v>0.27118396640145148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2-412C-A57A-99EA3CC8FE35}"/>
            </c:ext>
          </c:extLst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$4.50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Data!$F$5:$F$28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2.0693832253703036E-5</c:v>
                </c:pt>
                <c:pt idx="8">
                  <c:v>3.1127640908702381E-3</c:v>
                </c:pt>
                <c:pt idx="9">
                  <c:v>1.9225806924004246E-2</c:v>
                </c:pt>
                <c:pt idx="10">
                  <c:v>7.184823168544277E-2</c:v>
                </c:pt>
                <c:pt idx="11">
                  <c:v>0.17130866981639681</c:v>
                </c:pt>
                <c:pt idx="12">
                  <c:v>0.25387332462042056</c:v>
                </c:pt>
                <c:pt idx="13">
                  <c:v>0.23362648839481182</c:v>
                </c:pt>
                <c:pt idx="14">
                  <c:v>0.15576801612122071</c:v>
                </c:pt>
                <c:pt idx="15">
                  <c:v>9.6809067767001655E-2</c:v>
                </c:pt>
                <c:pt idx="16">
                  <c:v>0.10046667607502861</c:v>
                </c:pt>
                <c:pt idx="17">
                  <c:v>0.12894279634317807</c:v>
                </c:pt>
                <c:pt idx="18">
                  <c:v>0.17022336651888675</c:v>
                </c:pt>
                <c:pt idx="19">
                  <c:v>0.1830672073942578</c:v>
                </c:pt>
                <c:pt idx="20">
                  <c:v>0.17978727469881986</c:v>
                </c:pt>
                <c:pt idx="21">
                  <c:v>0.19670989849682496</c:v>
                </c:pt>
                <c:pt idx="22">
                  <c:v>0.26397758052842391</c:v>
                </c:pt>
                <c:pt idx="23">
                  <c:v>0.35837171390804956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2-412C-A57A-99EA3CC8FE35}"/>
            </c:ext>
          </c:extLst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$4.00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Data!$G$5:$G$28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5.1997188816266617E-4</c:v>
                </c:pt>
                <c:pt idx="8">
                  <c:v>1.3998959641165659E-2</c:v>
                </c:pt>
                <c:pt idx="9">
                  <c:v>4.9917468022253844E-2</c:v>
                </c:pt>
                <c:pt idx="10">
                  <c:v>0.14238864172484136</c:v>
                </c:pt>
                <c:pt idx="11">
                  <c:v>0.28374653448237852</c:v>
                </c:pt>
                <c:pt idx="12">
                  <c:v>0.36824545903466921</c:v>
                </c:pt>
                <c:pt idx="13">
                  <c:v>0.32779635935030443</c:v>
                </c:pt>
                <c:pt idx="14">
                  <c:v>0.23308973794123539</c:v>
                </c:pt>
                <c:pt idx="15">
                  <c:v>0.16488245570734275</c:v>
                </c:pt>
                <c:pt idx="16">
                  <c:v>0.17084033063378978</c:v>
                </c:pt>
                <c:pt idx="17">
                  <c:v>0.21106508755450779</c:v>
                </c:pt>
                <c:pt idx="18">
                  <c:v>0.26560225349277156</c:v>
                </c:pt>
                <c:pt idx="19">
                  <c:v>0.27891686156819251</c:v>
                </c:pt>
                <c:pt idx="20">
                  <c:v>0.27155953539012717</c:v>
                </c:pt>
                <c:pt idx="21">
                  <c:v>0.29009865548120123</c:v>
                </c:pt>
                <c:pt idx="22">
                  <c:v>0.36672802493181972</c:v>
                </c:pt>
                <c:pt idx="23">
                  <c:v>0.46520117042042963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02-412C-A57A-99EA3CC8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676672"/>
        <c:axId val="-53675040"/>
      </c:lineChart>
      <c:dateAx>
        <c:axId val="-536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912905543417357"/>
              <c:y val="0.80373694302287568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504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53675040"/>
        <c:scaling>
          <c:orientation val="minMax"/>
          <c:max val="0.55000000000000004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6672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236684653690234"/>
          <c:y val="0.13157929271998892"/>
          <c:w val="0.56306933024789363"/>
          <c:h val="7.23684210526331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P</a:t>
            </a:r>
            <a:r>
              <a:rPr lang="en-US" sz="1400"/>
              <a:t>robability of Henry Hub spot price falling below certain levels</a:t>
            </a:r>
          </a:p>
        </c:rich>
      </c:tx>
      <c:layout>
        <c:manualLayout>
          <c:xMode val="edge"/>
          <c:yMode val="edge"/>
          <c:x val="0.14460943790052971"/>
          <c:y val="3.5598788022199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41124895839484E-2"/>
          <c:y val="0.19630484124749936"/>
          <c:w val="0.86100494314690001"/>
          <c:h val="0.50596265335014223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$2.00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Data!$K$5:$K$28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6.0959710734917127E-2</c:v>
                </c:pt>
                <c:pt idx="8">
                  <c:v>0.16582013298369724</c:v>
                </c:pt>
                <c:pt idx="9">
                  <c:v>0.19720587307895232</c:v>
                </c:pt>
                <c:pt idx="10">
                  <c:v>0.10743646921802708</c:v>
                </c:pt>
                <c:pt idx="11">
                  <c:v>4.9635066040272013E-2</c:v>
                </c:pt>
                <c:pt idx="12">
                  <c:v>5.6929121966649454E-2</c:v>
                </c:pt>
                <c:pt idx="13">
                  <c:v>0.1136452276577562</c:v>
                </c:pt>
                <c:pt idx="14">
                  <c:v>0.17400232382984049</c:v>
                </c:pt>
                <c:pt idx="15">
                  <c:v>0.1735693601410695</c:v>
                </c:pt>
                <c:pt idx="16">
                  <c:v>0.16361924344839118</c:v>
                </c:pt>
                <c:pt idx="17">
                  <c:v>0.12892546693108975</c:v>
                </c:pt>
                <c:pt idx="18">
                  <c:v>9.6991835120637915E-2</c:v>
                </c:pt>
                <c:pt idx="19">
                  <c:v>9.9668454177092913E-2</c:v>
                </c:pt>
                <c:pt idx="20">
                  <c:v>0.1141227944080585</c:v>
                </c:pt>
                <c:pt idx="21">
                  <c:v>0.11230470687814087</c:v>
                </c:pt>
                <c:pt idx="22">
                  <c:v>8.5401704124217215E-2</c:v>
                </c:pt>
                <c:pt idx="23">
                  <c:v>6.2536595732252676E-2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F-426F-9113-B1DBF3EFEB33}"/>
            </c:ext>
          </c:extLst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$2.25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Data!$J$5:$J$28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0.23371556938742155</c:v>
                </c:pt>
                <c:pt idx="8">
                  <c:v>0.33269968679861783</c:v>
                </c:pt>
                <c:pt idx="9">
                  <c:v>0.33458386992823663</c:v>
                </c:pt>
                <c:pt idx="10">
                  <c:v>0.19828502985158869</c:v>
                </c:pt>
                <c:pt idx="11">
                  <c:v>0.10183881955959484</c:v>
                </c:pt>
                <c:pt idx="12">
                  <c:v>0.10469582221267371</c:v>
                </c:pt>
                <c:pt idx="13">
                  <c:v>0.17711430020778451</c:v>
                </c:pt>
                <c:pt idx="14">
                  <c:v>0.25617858473015587</c:v>
                </c:pt>
                <c:pt idx="15">
                  <c:v>0.26934627509472819</c:v>
                </c:pt>
                <c:pt idx="16">
                  <c:v>0.25731537300735285</c:v>
                </c:pt>
                <c:pt idx="17">
                  <c:v>0.21104127373030612</c:v>
                </c:pt>
                <c:pt idx="18">
                  <c:v>0.16558258035030538</c:v>
                </c:pt>
                <c:pt idx="19">
                  <c:v>0.16708030514063055</c:v>
                </c:pt>
                <c:pt idx="20">
                  <c:v>0.18490814695149027</c:v>
                </c:pt>
                <c:pt idx="21">
                  <c:v>0.18035137225874154</c:v>
                </c:pt>
                <c:pt idx="22">
                  <c:v>0.14028759017249581</c:v>
                </c:pt>
                <c:pt idx="23">
                  <c:v>0.10413311900953437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F-426F-9113-B1DBF3EFEB33}"/>
            </c:ext>
          </c:extLst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$2.50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Data!$I$5:$I$28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0.5027690843562741</c:v>
                </c:pt>
                <c:pt idx="8">
                  <c:v>0.51957821696967565</c:v>
                </c:pt>
                <c:pt idx="9">
                  <c:v>0.48098027863299819</c:v>
                </c:pt>
                <c:pt idx="10">
                  <c:v>0.30971902879527791</c:v>
                </c:pt>
                <c:pt idx="11">
                  <c:v>0.17523610365470943</c:v>
                </c:pt>
                <c:pt idx="12">
                  <c:v>0.16758304997599127</c:v>
                </c:pt>
                <c:pt idx="13">
                  <c:v>0.24980599969489958</c:v>
                </c:pt>
                <c:pt idx="14">
                  <c:v>0.34393185536004078</c:v>
                </c:pt>
                <c:pt idx="15">
                  <c:v>0.37306565587336271</c:v>
                </c:pt>
                <c:pt idx="16">
                  <c:v>0.36009833870493879</c:v>
                </c:pt>
                <c:pt idx="17">
                  <c:v>0.3054438876270219</c:v>
                </c:pt>
                <c:pt idx="18">
                  <c:v>0.24851960770486747</c:v>
                </c:pt>
                <c:pt idx="19">
                  <c:v>0.24774697811715141</c:v>
                </c:pt>
                <c:pt idx="20">
                  <c:v>0.26722188521131895</c:v>
                </c:pt>
                <c:pt idx="21">
                  <c:v>0.25934448768224416</c:v>
                </c:pt>
                <c:pt idx="22">
                  <c:v>0.2063707473158396</c:v>
                </c:pt>
                <c:pt idx="23">
                  <c:v>0.15578682507792241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F-426F-9113-B1DBF3EF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677760"/>
        <c:axId val="-53671232"/>
      </c:lineChart>
      <c:dateAx>
        <c:axId val="-536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599807433873432"/>
              <c:y val="0.80257490885007621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12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53671232"/>
        <c:scaling>
          <c:orientation val="minMax"/>
          <c:max val="0.5900000000000000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3677760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978145726643063"/>
          <c:y val="0.14239516176982744"/>
          <c:w val="0.58172526634684862"/>
          <c:h val="7.1197750766591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</cdr:x>
      <cdr:y>0</cdr:y>
    </cdr:from>
    <cdr:to>
      <cdr:x>0.92425</cdr:x>
      <cdr:y>0.496</cdr:y>
    </cdr:to>
    <cdr:graphicFrame macro="">
      <cdr:nvGraphicFramePr>
        <cdr:cNvPr id="3166" name="Chart 94">
          <a:extLst xmlns:a="http://schemas.openxmlformats.org/drawingml/2006/main">
            <a:ext uri="{FF2B5EF4-FFF2-40B4-BE49-F238E27FC236}">
              <a16:creationId xmlns:a16="http://schemas.microsoft.com/office/drawing/2014/main" id="{FCEEA840-6B5F-8893-1A42-8DD374917F80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0.071</cdr:x>
      <cdr:y>0.45975</cdr:y>
    </cdr:from>
    <cdr:to>
      <cdr:x>0.934</cdr:x>
      <cdr:y>0.9635</cdr:y>
    </cdr:to>
    <cdr:graphicFrame macro="">
      <cdr:nvGraphicFramePr>
        <cdr:cNvPr id="3167" name="Chart 95">
          <a:extLst xmlns:a="http://schemas.openxmlformats.org/drawingml/2006/main">
            <a:ext uri="{FF2B5EF4-FFF2-40B4-BE49-F238E27FC236}">
              <a16:creationId xmlns:a16="http://schemas.microsoft.com/office/drawing/2014/main" id="{E95D6692-323E-2B2E-824C-234475C08E1F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0.07125</cdr:x>
      <cdr:y>0.91028</cdr:y>
    </cdr:from>
    <cdr:to>
      <cdr:x>0.71143</cdr:x>
      <cdr:y>0.95269</cdr:y>
    </cdr:to>
    <cdr:sp macro="" textlink="Data!$A$30">
      <cdr:nvSpPr>
        <cdr:cNvPr id="307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314950"/>
          <a:ext cx="5494056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729D10D7-5FEB-490A-929E-5C088D31D8BD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Notes: Probability values calculated using NYMEX market data for the five trading days ending July 3, 2024.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0.07125</cdr:x>
      <cdr:y>0.96411</cdr:y>
    </cdr:from>
    <cdr:to>
      <cdr:x>0.71809</cdr:x>
      <cdr:y>0.99511</cdr:y>
    </cdr:to>
    <cdr:sp macro="" textlink="Data!$A$29">
      <cdr:nvSpPr>
        <cdr:cNvPr id="3081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629275"/>
          <a:ext cx="5551206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EF6848AC-44CD-4414-9EF1-992460829822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Source:  EIA Short-Term Energy Outlook, July 2024, and CME Group (http://www.cmegroup.com)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0.11025</cdr:x>
      <cdr:y>0.93584</cdr:y>
    </cdr:from>
    <cdr:to>
      <cdr:x>0.64975</cdr:x>
      <cdr:y>0.96684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6168" y="5464226"/>
          <a:ext cx="4630003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0.91033</cdr:x>
      <cdr:y>0.89211</cdr:y>
    </cdr:from>
    <cdr:to>
      <cdr:x>0.99554</cdr:x>
      <cdr:y>0.99126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610A1F4-81AB-BFDB-9A2D-C2D03F4E6D3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03817" y="5200387"/>
          <a:ext cx="730417" cy="57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K32"/>
  <sheetViews>
    <sheetView workbookViewId="0"/>
  </sheetViews>
  <sheetFormatPr defaultRowHeight="13.2" x14ac:dyDescent="0.25"/>
  <cols>
    <col min="1" max="4" width="12" customWidth="1"/>
    <col min="5" max="7" width="15.33203125" customWidth="1"/>
    <col min="8" max="8" width="3.5546875" customWidth="1"/>
    <col min="9" max="11" width="15.33203125" customWidth="1"/>
  </cols>
  <sheetData>
    <row r="1" spans="1:11" ht="25.5" customHeight="1" x14ac:dyDescent="0.25">
      <c r="E1" s="23" t="s">
        <v>10</v>
      </c>
      <c r="F1" s="23"/>
      <c r="G1" s="23"/>
      <c r="I1" s="23" t="s">
        <v>11</v>
      </c>
      <c r="J1" s="23"/>
      <c r="K1" s="23"/>
    </row>
    <row r="2" spans="1:11" x14ac:dyDescent="0.25">
      <c r="A2" s="24" t="s">
        <v>13</v>
      </c>
      <c r="B2" s="24"/>
      <c r="C2" s="24"/>
      <c r="D2" s="24"/>
      <c r="E2" s="1">
        <v>5</v>
      </c>
      <c r="F2" s="1">
        <v>4.5</v>
      </c>
      <c r="G2" s="1">
        <v>4</v>
      </c>
      <c r="H2" s="2"/>
      <c r="I2" s="1">
        <v>2.5</v>
      </c>
      <c r="J2" s="1">
        <v>2.25</v>
      </c>
      <c r="K2" s="1">
        <v>2</v>
      </c>
    </row>
    <row r="3" spans="1:11" x14ac:dyDescent="0.25">
      <c r="A3" s="3" t="s">
        <v>0</v>
      </c>
      <c r="B3" s="3" t="s">
        <v>12</v>
      </c>
      <c r="C3" s="3" t="s">
        <v>4</v>
      </c>
      <c r="D3" s="3" t="s">
        <v>3</v>
      </c>
      <c r="E3" s="25" t="s">
        <v>5</v>
      </c>
      <c r="F3" s="25"/>
      <c r="G3" s="25"/>
      <c r="H3" s="4"/>
      <c r="I3" s="25" t="s">
        <v>5</v>
      </c>
      <c r="J3" s="25"/>
      <c r="K3" s="25"/>
    </row>
    <row r="4" spans="1:11" x14ac:dyDescent="0.2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"&amp;TEXT(E2,"$0.00")&amp;""</f>
        <v>Price &gt; $5.00</v>
      </c>
      <c r="F4" s="5" t="str">
        <f>"Price &gt; "&amp;TEXT(F2,"$0.00")&amp;""</f>
        <v>Price &gt; $4.50</v>
      </c>
      <c r="G4" s="5" t="str">
        <f>"Price &gt; "&amp;TEXT(G2,"$0.00")&amp;""</f>
        <v>Price &gt; $4.00</v>
      </c>
      <c r="H4" s="5"/>
      <c r="I4" s="5" t="str">
        <f>"Price &lt; "&amp;TEXT(I2,"$0.00")&amp;""</f>
        <v>Price &lt; $2.50</v>
      </c>
      <c r="J4" s="5" t="str">
        <f>"Price &lt; "&amp;TEXT(J2,"$0.00")&amp;""</f>
        <v>Price &lt; $2.25</v>
      </c>
      <c r="K4" s="5" t="str">
        <f>"Price &lt; "&amp;TEXT(K2,"$0.00")&amp;""</f>
        <v>Price &lt; $2.00</v>
      </c>
    </row>
    <row r="5" spans="1:11" x14ac:dyDescent="0.25">
      <c r="A5" s="22">
        <v>45292</v>
      </c>
      <c r="B5" s="20" t="e">
        <v>#N/A</v>
      </c>
      <c r="C5" s="21" t="e">
        <v>#N/A</v>
      </c>
      <c r="D5" s="18" t="e">
        <v>#N/A</v>
      </c>
      <c r="E5" s="21" t="e">
        <f>IF(ISERROR(NORMSDIST((LN($B5/E$2)-((($C5^2)/2)*($D5/252)))/($C5*SQRT($D5/252)))),NA(),NORMSDIST((LN($B5/E$2)-((($C5^2)/2)*($D5/252)))/($C5*SQRT($D5/252))))</f>
        <v>#N/A</v>
      </c>
      <c r="F5" s="21" t="e">
        <f t="shared" ref="F5:G28" si="0">IF(ISERROR(NORMSDIST((LN($B5/F$2)-((($C5^2)/2)*($D5/252)))/($C5*SQRT($D5/252)))),NA(),NORMSDIST((LN($B5/F$2)-((($C5^2)/2)*($D5/252)))/($C5*SQRT($D5/252))))</f>
        <v>#N/A</v>
      </c>
      <c r="G5" s="21" t="e">
        <f t="shared" si="0"/>
        <v>#N/A</v>
      </c>
      <c r="H5" s="3"/>
      <c r="I5" s="21" t="e">
        <f>IF(ISERROR(1-NORMSDIST((LN($B5/I$2)-((($C5^2)/2)*($D5/252)))/($C5*SQRT($D5/252)))),NA(),1-NORMSDIST((LN($B5/I$2)-((($C5^2)/2)*($D5/252)))/($C5*SQRT($D5/252))))</f>
        <v>#N/A</v>
      </c>
      <c r="J5" s="21" t="e">
        <f t="shared" ref="J5:K20" si="1">IF(ISERROR(1-NORMSDIST((LN($B5/J$2)-((($C5^2)/2)*($D5/252)))/($C5*SQRT($D5/252)))),NA(),1-NORMSDIST((LN($B5/J$2)-((($C5^2)/2)*($D5/252)))/($C5*SQRT($D5/252))))</f>
        <v>#N/A</v>
      </c>
      <c r="K5" s="21" t="e">
        <f t="shared" si="1"/>
        <v>#N/A</v>
      </c>
    </row>
    <row r="6" spans="1:11" x14ac:dyDescent="0.25">
      <c r="A6" s="9">
        <v>45323</v>
      </c>
      <c r="B6" s="10" t="e">
        <v>#N/A</v>
      </c>
      <c r="C6" s="12" t="e">
        <v>#N/A</v>
      </c>
      <c r="D6" s="17" t="e">
        <v>#N/A</v>
      </c>
      <c r="E6" s="12" t="e">
        <f>IF(ISERROR(NORMSDIST((LN($B6/E$2)-((($C6^2)/2)*($D6/252)))/($C6*SQRT($D6/252)))),NA(),NORMSDIST((LN($B6/E$2)-((($C6^2)/2)*($D6/252)))/($C6*SQRT($D6/252))))</f>
        <v>#N/A</v>
      </c>
      <c r="F6" s="12" t="e">
        <f t="shared" si="0"/>
        <v>#N/A</v>
      </c>
      <c r="G6" s="12" t="e">
        <f t="shared" si="0"/>
        <v>#N/A</v>
      </c>
      <c r="H6" s="3"/>
      <c r="I6" s="12" t="e">
        <f t="shared" ref="I6:K28" si="2">IF(ISERROR(1-NORMSDIST((LN($B6/I$2)-((($C6^2)/2)*($D6/252)))/($C6*SQRT($D6/252)))),NA(),1-NORMSDIST((LN($B6/I$2)-((($C6^2)/2)*($D6/252)))/($C6*SQRT($D6/252))))</f>
        <v>#N/A</v>
      </c>
      <c r="J6" s="12" t="e">
        <f t="shared" si="1"/>
        <v>#N/A</v>
      </c>
      <c r="K6" s="12" t="e">
        <f t="shared" si="1"/>
        <v>#N/A</v>
      </c>
    </row>
    <row r="7" spans="1:11" x14ac:dyDescent="0.25">
      <c r="A7" s="9">
        <v>45352</v>
      </c>
      <c r="B7" s="10" t="e">
        <v>#N/A</v>
      </c>
      <c r="C7" s="12" t="e">
        <v>#N/A</v>
      </c>
      <c r="D7" s="17" t="e">
        <v>#N/A</v>
      </c>
      <c r="E7" s="12" t="e">
        <f t="shared" ref="E7:E28" si="3">IF(ISERROR(NORMSDIST((LN($B7/E$2)-((($C7^2)/2)*($D7/252)))/($C7*SQRT($D7/252)))),NA(),NORMSDIST((LN($B7/E$2)-((($C7^2)/2)*($D7/252)))/($C7*SQRT($D7/252))))</f>
        <v>#N/A</v>
      </c>
      <c r="F7" s="12" t="e">
        <f t="shared" si="0"/>
        <v>#N/A</v>
      </c>
      <c r="G7" s="12" t="e">
        <f t="shared" si="0"/>
        <v>#N/A</v>
      </c>
      <c r="H7" s="3"/>
      <c r="I7" s="12" t="e">
        <f t="shared" si="2"/>
        <v>#N/A</v>
      </c>
      <c r="J7" s="12" t="e">
        <f t="shared" si="1"/>
        <v>#N/A</v>
      </c>
      <c r="K7" s="12" t="e">
        <f t="shared" si="1"/>
        <v>#N/A</v>
      </c>
    </row>
    <row r="8" spans="1:11" x14ac:dyDescent="0.25">
      <c r="A8" s="9">
        <v>45383</v>
      </c>
      <c r="B8" s="10" t="e">
        <v>#N/A</v>
      </c>
      <c r="C8" s="12" t="e">
        <v>#N/A</v>
      </c>
      <c r="D8" s="17" t="e">
        <v>#N/A</v>
      </c>
      <c r="E8" s="12" t="e">
        <f t="shared" si="3"/>
        <v>#N/A</v>
      </c>
      <c r="F8" s="12" t="e">
        <f t="shared" si="0"/>
        <v>#N/A</v>
      </c>
      <c r="G8" s="12" t="e">
        <f t="shared" si="0"/>
        <v>#N/A</v>
      </c>
      <c r="H8" s="3"/>
      <c r="I8" s="12" t="e">
        <f t="shared" si="2"/>
        <v>#N/A</v>
      </c>
      <c r="J8" s="12" t="e">
        <f t="shared" si="1"/>
        <v>#N/A</v>
      </c>
      <c r="K8" s="12" t="e">
        <f t="shared" si="1"/>
        <v>#N/A</v>
      </c>
    </row>
    <row r="9" spans="1:11" x14ac:dyDescent="0.25">
      <c r="A9" s="9">
        <v>45413</v>
      </c>
      <c r="B9" s="10" t="e">
        <v>#N/A</v>
      </c>
      <c r="C9" s="12" t="e">
        <v>#N/A</v>
      </c>
      <c r="D9" s="17" t="e">
        <v>#N/A</v>
      </c>
      <c r="E9" s="12" t="e">
        <f t="shared" si="3"/>
        <v>#N/A</v>
      </c>
      <c r="F9" s="12" t="e">
        <f t="shared" si="0"/>
        <v>#N/A</v>
      </c>
      <c r="G9" s="12" t="e">
        <f t="shared" si="0"/>
        <v>#N/A</v>
      </c>
      <c r="H9" s="7"/>
      <c r="I9" s="12" t="e">
        <f t="shared" si="2"/>
        <v>#N/A</v>
      </c>
      <c r="J9" s="12" t="e">
        <f t="shared" si="1"/>
        <v>#N/A</v>
      </c>
      <c r="K9" s="12" t="e">
        <f t="shared" si="1"/>
        <v>#N/A</v>
      </c>
    </row>
    <row r="10" spans="1:11" x14ac:dyDescent="0.25">
      <c r="A10" s="9">
        <v>45444</v>
      </c>
      <c r="B10" s="10" t="e">
        <v>#N/A</v>
      </c>
      <c r="C10" s="12" t="e">
        <v>#N/A</v>
      </c>
      <c r="D10" s="17" t="e">
        <v>#N/A</v>
      </c>
      <c r="E10" s="12" t="e">
        <f t="shared" si="3"/>
        <v>#N/A</v>
      </c>
      <c r="F10" s="12" t="e">
        <f t="shared" si="0"/>
        <v>#N/A</v>
      </c>
      <c r="G10" s="12" t="e">
        <f t="shared" si="0"/>
        <v>#N/A</v>
      </c>
      <c r="H10" s="7"/>
      <c r="I10" s="12" t="e">
        <f t="shared" si="2"/>
        <v>#N/A</v>
      </c>
      <c r="J10" s="12" t="e">
        <f t="shared" si="1"/>
        <v>#N/A</v>
      </c>
      <c r="K10" s="12" t="e">
        <f t="shared" si="1"/>
        <v>#N/A</v>
      </c>
    </row>
    <row r="11" spans="1:11" x14ac:dyDescent="0.25">
      <c r="A11" s="9">
        <v>45474</v>
      </c>
      <c r="B11" s="10" t="e">
        <v>#N/A</v>
      </c>
      <c r="C11" s="12" t="e">
        <v>#N/A</v>
      </c>
      <c r="D11" s="17" t="e">
        <v>#N/A</v>
      </c>
      <c r="E11" s="12" t="e">
        <f t="shared" si="3"/>
        <v>#N/A</v>
      </c>
      <c r="F11" s="12" t="e">
        <f t="shared" si="0"/>
        <v>#N/A</v>
      </c>
      <c r="G11" s="12" t="e">
        <f t="shared" si="0"/>
        <v>#N/A</v>
      </c>
      <c r="H11" s="7"/>
      <c r="I11" s="12" t="e">
        <f t="shared" si="2"/>
        <v>#N/A</v>
      </c>
      <c r="J11" s="12" t="e">
        <f t="shared" si="1"/>
        <v>#N/A</v>
      </c>
      <c r="K11" s="12" t="e">
        <f t="shared" si="1"/>
        <v>#N/A</v>
      </c>
    </row>
    <row r="12" spans="1:11" x14ac:dyDescent="0.25">
      <c r="A12" s="9">
        <v>45505</v>
      </c>
      <c r="B12" s="10">
        <v>2.5234000000000001</v>
      </c>
      <c r="C12" s="12">
        <v>0.55295614999999998</v>
      </c>
      <c r="D12" s="17">
        <v>17</v>
      </c>
      <c r="E12" s="12">
        <f t="shared" si="3"/>
        <v>6.7177976382756552E-7</v>
      </c>
      <c r="F12" s="12">
        <f t="shared" si="0"/>
        <v>2.0693832253703036E-5</v>
      </c>
      <c r="G12" s="12">
        <f t="shared" si="0"/>
        <v>5.1997188816266617E-4</v>
      </c>
      <c r="H12" s="7"/>
      <c r="I12" s="12">
        <f t="shared" si="2"/>
        <v>0.5027690843562741</v>
      </c>
      <c r="J12" s="12">
        <f t="shared" si="1"/>
        <v>0.23371556938742155</v>
      </c>
      <c r="K12" s="12">
        <f t="shared" si="1"/>
        <v>6.0959710734917127E-2</v>
      </c>
    </row>
    <row r="13" spans="1:11" x14ac:dyDescent="0.25">
      <c r="A13" s="9">
        <v>45536</v>
      </c>
      <c r="B13" s="10">
        <v>2.5331999999999999</v>
      </c>
      <c r="C13" s="12">
        <v>0.55614792499999999</v>
      </c>
      <c r="D13" s="17">
        <v>39</v>
      </c>
      <c r="E13" s="12">
        <f t="shared" si="3"/>
        <v>6.4718331522451388E-4</v>
      </c>
      <c r="F13" s="12">
        <f t="shared" si="0"/>
        <v>3.1127640908702381E-3</v>
      </c>
      <c r="G13" s="12">
        <f t="shared" si="0"/>
        <v>1.3998959641165659E-2</v>
      </c>
      <c r="H13" s="7"/>
      <c r="I13" s="12">
        <f t="shared" si="2"/>
        <v>0.51957821696967565</v>
      </c>
      <c r="J13" s="12">
        <f t="shared" si="1"/>
        <v>0.33269968679861783</v>
      </c>
      <c r="K13" s="12">
        <f t="shared" si="1"/>
        <v>0.16582013298369724</v>
      </c>
    </row>
    <row r="14" spans="1:11" x14ac:dyDescent="0.25">
      <c r="A14" s="9">
        <v>45566</v>
      </c>
      <c r="B14" s="10">
        <v>2.6328000000000005</v>
      </c>
      <c r="C14" s="12">
        <v>0.57362662499999995</v>
      </c>
      <c r="D14" s="17">
        <v>59</v>
      </c>
      <c r="E14" s="12">
        <f t="shared" si="3"/>
        <v>7.1506528348626239E-3</v>
      </c>
      <c r="F14" s="12">
        <f t="shared" si="0"/>
        <v>1.9225806924004246E-2</v>
      </c>
      <c r="G14" s="12">
        <f t="shared" si="0"/>
        <v>4.9917468022253844E-2</v>
      </c>
      <c r="H14" s="7"/>
      <c r="I14" s="12">
        <f t="shared" si="2"/>
        <v>0.48098027863299819</v>
      </c>
      <c r="J14" s="12">
        <f t="shared" si="1"/>
        <v>0.33458386992823663</v>
      </c>
      <c r="K14" s="12">
        <f t="shared" si="1"/>
        <v>0.19720587307895232</v>
      </c>
    </row>
    <row r="15" spans="1:11" x14ac:dyDescent="0.25">
      <c r="A15" s="9">
        <v>45597</v>
      </c>
      <c r="B15" s="10">
        <v>3.0354000000000001</v>
      </c>
      <c r="C15" s="12">
        <v>0.52604234999999999</v>
      </c>
      <c r="D15" s="17">
        <v>82</v>
      </c>
      <c r="E15" s="12">
        <f t="shared" si="3"/>
        <v>3.4894382529788132E-2</v>
      </c>
      <c r="F15" s="12">
        <f t="shared" si="0"/>
        <v>7.184823168544277E-2</v>
      </c>
      <c r="G15" s="12">
        <f t="shared" si="0"/>
        <v>0.14238864172484136</v>
      </c>
      <c r="H15" s="7"/>
      <c r="I15" s="12">
        <f t="shared" si="2"/>
        <v>0.30971902879527791</v>
      </c>
      <c r="J15" s="12">
        <f t="shared" si="1"/>
        <v>0.19828502985158869</v>
      </c>
      <c r="K15" s="12">
        <f t="shared" si="1"/>
        <v>0.10743646921802708</v>
      </c>
    </row>
    <row r="16" spans="1:11" x14ac:dyDescent="0.25">
      <c r="A16" s="9">
        <v>45627</v>
      </c>
      <c r="B16" s="10">
        <v>3.5132000000000003</v>
      </c>
      <c r="C16" s="12">
        <v>0.49073085</v>
      </c>
      <c r="D16" s="17">
        <v>102</v>
      </c>
      <c r="E16" s="12">
        <f t="shared" si="3"/>
        <v>9.9138481426392977E-2</v>
      </c>
      <c r="F16" s="12">
        <f t="shared" si="0"/>
        <v>0.17130866981639681</v>
      </c>
      <c r="G16" s="12">
        <f t="shared" si="0"/>
        <v>0.28374653448237852</v>
      </c>
      <c r="H16" s="7"/>
      <c r="I16" s="12">
        <f t="shared" si="2"/>
        <v>0.17523610365470943</v>
      </c>
      <c r="J16" s="12">
        <f t="shared" si="1"/>
        <v>0.10183881955959484</v>
      </c>
      <c r="K16" s="12">
        <f t="shared" si="1"/>
        <v>4.9635066040272013E-2</v>
      </c>
    </row>
    <row r="17" spans="1:11" x14ac:dyDescent="0.25">
      <c r="A17" s="9">
        <v>45658</v>
      </c>
      <c r="B17" s="10">
        <v>3.7810000000000001</v>
      </c>
      <c r="C17" s="12">
        <v>0.51738914642857137</v>
      </c>
      <c r="D17" s="17">
        <v>123</v>
      </c>
      <c r="E17" s="12">
        <f t="shared" si="3"/>
        <v>0.17008481610463552</v>
      </c>
      <c r="F17" s="12">
        <f t="shared" si="0"/>
        <v>0.25387332462042056</v>
      </c>
      <c r="G17" s="12">
        <f t="shared" si="0"/>
        <v>0.36824545903466921</v>
      </c>
      <c r="H17" s="7"/>
      <c r="I17" s="12">
        <f t="shared" si="2"/>
        <v>0.16758304997599127</v>
      </c>
      <c r="J17" s="12">
        <f t="shared" si="1"/>
        <v>0.10469582221267371</v>
      </c>
      <c r="K17" s="12">
        <f t="shared" si="1"/>
        <v>5.6929121966649454E-2</v>
      </c>
    </row>
    <row r="18" spans="1:11" x14ac:dyDescent="0.25">
      <c r="A18" s="9">
        <v>45689</v>
      </c>
      <c r="B18" s="10">
        <v>3.6225999999999998</v>
      </c>
      <c r="C18" s="12">
        <v>0.55459163214285712</v>
      </c>
      <c r="D18" s="17">
        <v>144</v>
      </c>
      <c r="E18" s="12">
        <f t="shared" si="3"/>
        <v>0.16396943901019626</v>
      </c>
      <c r="F18" s="12">
        <f t="shared" si="0"/>
        <v>0.23362648839481182</v>
      </c>
      <c r="G18" s="12">
        <f t="shared" si="0"/>
        <v>0.32779635935030443</v>
      </c>
      <c r="H18" s="7"/>
      <c r="I18" s="12">
        <f t="shared" si="2"/>
        <v>0.24980599969489958</v>
      </c>
      <c r="J18" s="12">
        <f t="shared" si="1"/>
        <v>0.17711430020778451</v>
      </c>
      <c r="K18" s="12">
        <f t="shared" si="1"/>
        <v>0.1136452276577562</v>
      </c>
    </row>
    <row r="19" spans="1:11" x14ac:dyDescent="0.25">
      <c r="A19" s="9">
        <v>45717</v>
      </c>
      <c r="B19" s="10">
        <v>3.2212000000000005</v>
      </c>
      <c r="C19" s="12">
        <v>0.5169523107142856</v>
      </c>
      <c r="D19" s="17">
        <v>163</v>
      </c>
      <c r="E19" s="12">
        <f t="shared" si="3"/>
        <v>0.10286038043093328</v>
      </c>
      <c r="F19" s="12">
        <f t="shared" si="0"/>
        <v>0.15576801612122071</v>
      </c>
      <c r="G19" s="12">
        <f t="shared" si="0"/>
        <v>0.23308973794123539</v>
      </c>
      <c r="H19" s="7"/>
      <c r="I19" s="12">
        <f t="shared" si="2"/>
        <v>0.34393185536004078</v>
      </c>
      <c r="J19" s="12">
        <f t="shared" si="1"/>
        <v>0.25617858473015587</v>
      </c>
      <c r="K19" s="12">
        <f t="shared" si="1"/>
        <v>0.17400232382984049</v>
      </c>
    </row>
    <row r="20" spans="1:11" x14ac:dyDescent="0.25">
      <c r="A20" s="9">
        <v>45748</v>
      </c>
      <c r="B20" s="10">
        <v>3.0011999999999999</v>
      </c>
      <c r="C20" s="12">
        <v>0.42364953333333333</v>
      </c>
      <c r="D20" s="17">
        <v>184</v>
      </c>
      <c r="E20" s="12">
        <f t="shared" si="3"/>
        <v>5.5805181195297808E-2</v>
      </c>
      <c r="F20" s="12">
        <f t="shared" si="0"/>
        <v>9.6809067767001655E-2</v>
      </c>
      <c r="G20" s="12">
        <f t="shared" si="0"/>
        <v>0.16488245570734275</v>
      </c>
      <c r="H20" s="7"/>
      <c r="I20" s="12">
        <f t="shared" si="2"/>
        <v>0.37306565587336271</v>
      </c>
      <c r="J20" s="12">
        <f t="shared" si="1"/>
        <v>0.26934627509472819</v>
      </c>
      <c r="K20" s="12">
        <f t="shared" si="1"/>
        <v>0.1735693601410695</v>
      </c>
    </row>
    <row r="21" spans="1:11" x14ac:dyDescent="0.25">
      <c r="A21" s="9">
        <v>45778</v>
      </c>
      <c r="B21" s="10">
        <v>3.0324</v>
      </c>
      <c r="C21" s="12">
        <v>0.39807944000000001</v>
      </c>
      <c r="D21" s="17">
        <v>205</v>
      </c>
      <c r="E21" s="12">
        <f t="shared" si="3"/>
        <v>5.793526311406625E-2</v>
      </c>
      <c r="F21" s="12">
        <f t="shared" si="0"/>
        <v>0.10046667607502861</v>
      </c>
      <c r="G21" s="12">
        <f t="shared" si="0"/>
        <v>0.17084033063378978</v>
      </c>
      <c r="H21" s="7"/>
      <c r="I21" s="12">
        <f t="shared" si="2"/>
        <v>0.36009833870493879</v>
      </c>
      <c r="J21" s="12">
        <f t="shared" si="2"/>
        <v>0.25731537300735285</v>
      </c>
      <c r="K21" s="12">
        <f t="shared" si="2"/>
        <v>0.16361924344839118</v>
      </c>
    </row>
    <row r="22" spans="1:11" x14ac:dyDescent="0.25">
      <c r="A22" s="9">
        <v>45809</v>
      </c>
      <c r="B22" s="10">
        <v>3.1989999999999998</v>
      </c>
      <c r="C22" s="12">
        <v>0.37841337333333336</v>
      </c>
      <c r="D22" s="17">
        <v>226</v>
      </c>
      <c r="E22" s="12">
        <f t="shared" si="3"/>
        <v>7.7019408534032052E-2</v>
      </c>
      <c r="F22" s="12">
        <f t="shared" si="0"/>
        <v>0.12894279634317807</v>
      </c>
      <c r="G22" s="12">
        <f t="shared" si="0"/>
        <v>0.21106508755450779</v>
      </c>
      <c r="H22" s="7"/>
      <c r="I22" s="12">
        <f t="shared" si="2"/>
        <v>0.3054438876270219</v>
      </c>
      <c r="J22" s="12">
        <f t="shared" si="2"/>
        <v>0.21104127373030612</v>
      </c>
      <c r="K22" s="12">
        <f t="shared" si="2"/>
        <v>0.12892546693108975</v>
      </c>
    </row>
    <row r="23" spans="1:11" x14ac:dyDescent="0.25">
      <c r="A23" s="9">
        <v>45839</v>
      </c>
      <c r="B23" s="10">
        <v>3.4064000000000001</v>
      </c>
      <c r="C23" s="12">
        <v>0.36443122500000003</v>
      </c>
      <c r="D23" s="17">
        <v>246</v>
      </c>
      <c r="E23" s="12">
        <f t="shared" si="3"/>
        <v>0.10640112646250399</v>
      </c>
      <c r="F23" s="12">
        <f t="shared" si="0"/>
        <v>0.17022336651888675</v>
      </c>
      <c r="G23" s="12">
        <f t="shared" si="0"/>
        <v>0.26560225349277156</v>
      </c>
      <c r="H23" s="7"/>
      <c r="I23" s="12">
        <f t="shared" si="2"/>
        <v>0.24851960770486747</v>
      </c>
      <c r="J23" s="12">
        <f t="shared" si="2"/>
        <v>0.16558258035030538</v>
      </c>
      <c r="K23" s="12">
        <f t="shared" si="2"/>
        <v>9.6991835120637915E-2</v>
      </c>
    </row>
    <row r="24" spans="1:11" x14ac:dyDescent="0.25">
      <c r="A24" s="9">
        <v>45870</v>
      </c>
      <c r="B24" s="10">
        <v>3.4478</v>
      </c>
      <c r="C24" s="12">
        <v>0.35952711785714286</v>
      </c>
      <c r="D24" s="17">
        <v>268</v>
      </c>
      <c r="E24" s="12">
        <f t="shared" si="3"/>
        <v>0.11743474144681673</v>
      </c>
      <c r="F24" s="12">
        <f t="shared" si="0"/>
        <v>0.1830672073942578</v>
      </c>
      <c r="G24" s="12">
        <f t="shared" si="0"/>
        <v>0.27891686156819251</v>
      </c>
      <c r="H24" s="7"/>
      <c r="I24" s="12">
        <f t="shared" si="2"/>
        <v>0.24774697811715141</v>
      </c>
      <c r="J24" s="12">
        <f t="shared" si="2"/>
        <v>0.16708030514063055</v>
      </c>
      <c r="K24" s="12">
        <f t="shared" si="2"/>
        <v>9.9668454177092913E-2</v>
      </c>
    </row>
    <row r="25" spans="1:11" x14ac:dyDescent="0.25">
      <c r="A25" s="9">
        <v>45901</v>
      </c>
      <c r="B25" s="10">
        <v>3.4106000000000001</v>
      </c>
      <c r="C25" s="12">
        <v>0.35701012857142855</v>
      </c>
      <c r="D25" s="17">
        <v>289</v>
      </c>
      <c r="E25" s="12">
        <f t="shared" si="3"/>
        <v>0.11667832602365091</v>
      </c>
      <c r="F25" s="12">
        <f t="shared" si="0"/>
        <v>0.17978727469881986</v>
      </c>
      <c r="G25" s="12">
        <f t="shared" si="0"/>
        <v>0.27155953539012717</v>
      </c>
      <c r="H25" s="7"/>
      <c r="I25" s="12">
        <f t="shared" si="2"/>
        <v>0.26722188521131895</v>
      </c>
      <c r="J25" s="12">
        <f t="shared" si="2"/>
        <v>0.18490814695149027</v>
      </c>
      <c r="K25" s="12">
        <f t="shared" si="2"/>
        <v>0.1141227944080585</v>
      </c>
    </row>
    <row r="26" spans="1:11" x14ac:dyDescent="0.25">
      <c r="A26" s="9">
        <v>45931</v>
      </c>
      <c r="B26" s="10">
        <v>3.4774000000000003</v>
      </c>
      <c r="C26" s="12">
        <v>0.35358642499999998</v>
      </c>
      <c r="D26" s="17">
        <v>310</v>
      </c>
      <c r="E26" s="12">
        <f t="shared" si="3"/>
        <v>0.13091183683953456</v>
      </c>
      <c r="F26" s="12">
        <f t="shared" si="0"/>
        <v>0.19670989849682496</v>
      </c>
      <c r="G26" s="12">
        <f t="shared" si="0"/>
        <v>0.29009865548120123</v>
      </c>
      <c r="H26" s="7"/>
      <c r="I26" s="12">
        <f t="shared" si="2"/>
        <v>0.25934448768224416</v>
      </c>
      <c r="J26" s="12">
        <f t="shared" si="2"/>
        <v>0.18035137225874154</v>
      </c>
      <c r="K26" s="12">
        <f t="shared" si="2"/>
        <v>0.11230470687814087</v>
      </c>
    </row>
    <row r="27" spans="1:11" x14ac:dyDescent="0.25">
      <c r="A27" s="9">
        <v>45962</v>
      </c>
      <c r="B27" s="10">
        <v>3.7826</v>
      </c>
      <c r="C27" s="12">
        <v>0.35258773333333332</v>
      </c>
      <c r="D27" s="17">
        <v>333</v>
      </c>
      <c r="E27" s="12">
        <f t="shared" si="3"/>
        <v>0.18644313396468512</v>
      </c>
      <c r="F27" s="12">
        <f t="shared" si="0"/>
        <v>0.26397758052842391</v>
      </c>
      <c r="G27" s="12">
        <f t="shared" si="0"/>
        <v>0.36672802493181972</v>
      </c>
      <c r="H27" s="7"/>
      <c r="I27" s="12">
        <f t="shared" si="2"/>
        <v>0.2063707473158396</v>
      </c>
      <c r="J27" s="12">
        <f t="shared" si="2"/>
        <v>0.14028759017249581</v>
      </c>
      <c r="K27" s="12">
        <f t="shared" si="2"/>
        <v>8.5401704124217215E-2</v>
      </c>
    </row>
    <row r="28" spans="1:11" x14ac:dyDescent="0.25">
      <c r="A28" s="14">
        <v>45992</v>
      </c>
      <c r="B28" s="11">
        <v>4.2222000000000008</v>
      </c>
      <c r="C28" s="13">
        <v>0.36176626666666667</v>
      </c>
      <c r="D28" s="19">
        <v>352</v>
      </c>
      <c r="E28" s="13">
        <f t="shared" si="3"/>
        <v>0.27118396640145148</v>
      </c>
      <c r="F28" s="13">
        <f t="shared" si="0"/>
        <v>0.35837171390804956</v>
      </c>
      <c r="G28" s="13">
        <f t="shared" si="0"/>
        <v>0.46520117042042963</v>
      </c>
      <c r="H28" s="8"/>
      <c r="I28" s="13">
        <f t="shared" si="2"/>
        <v>0.15578682507792241</v>
      </c>
      <c r="J28" s="13">
        <f t="shared" si="2"/>
        <v>0.10413311900953437</v>
      </c>
      <c r="K28" s="13">
        <f t="shared" si="2"/>
        <v>6.2536595732252676E-2</v>
      </c>
    </row>
    <row r="29" spans="1:11" x14ac:dyDescent="0.25">
      <c r="A29" t="s">
        <v>14</v>
      </c>
      <c r="B29" s="10"/>
      <c r="C29" s="12"/>
      <c r="D29" s="6"/>
      <c r="E29" s="16"/>
      <c r="F29" s="16"/>
      <c r="G29" s="16"/>
      <c r="H29" s="7"/>
      <c r="I29" s="16"/>
      <c r="J29" s="16"/>
      <c r="K29" s="16"/>
    </row>
    <row r="30" spans="1:11" x14ac:dyDescent="0.25">
      <c r="A30" t="s">
        <v>15</v>
      </c>
    </row>
    <row r="31" spans="1:11" x14ac:dyDescent="0.25">
      <c r="A31" s="15" t="s">
        <v>9</v>
      </c>
      <c r="B31" t="s">
        <v>8</v>
      </c>
    </row>
    <row r="32" spans="1:11" x14ac:dyDescent="0.25">
      <c r="A32" t="str">
        <f>IF(COUNT(C5:C28)=COUNT(B5:B28),"","          (a) Implied volatility measures may be unreliable if there is little trading in "&amp;"""close-to-the-money"""&amp;" options contracts")</f>
        <v/>
      </c>
    </row>
  </sheetData>
  <mergeCells count="5">
    <mergeCell ref="E1:G1"/>
    <mergeCell ref="I1:K1"/>
    <mergeCell ref="A2:D2"/>
    <mergeCell ref="E3:G3"/>
    <mergeCell ref="I3:K3"/>
  </mergeCells>
  <phoneticPr fontId="0" type="noConversion"/>
  <conditionalFormatting sqref="E5:G5">
    <cfRule type="expression" dxfId="10" priority="11">
      <formula>ISNA(E5)</formula>
    </cfRule>
  </conditionalFormatting>
  <conditionalFormatting sqref="I5:K5">
    <cfRule type="expression" dxfId="9" priority="10">
      <formula>ISNA(I5)</formula>
    </cfRule>
  </conditionalFormatting>
  <conditionalFormatting sqref="E6:G28">
    <cfRule type="expression" dxfId="8" priority="9">
      <formula>ISNA(E6)</formula>
    </cfRule>
  </conditionalFormatting>
  <conditionalFormatting sqref="I6:K28">
    <cfRule type="expression" dxfId="7" priority="8">
      <formula>ISNA(I6)</formula>
    </cfRule>
  </conditionalFormatting>
  <conditionalFormatting sqref="B5">
    <cfRule type="expression" dxfId="6" priority="7">
      <formula>ISNA(B5)</formula>
    </cfRule>
  </conditionalFormatting>
  <conditionalFormatting sqref="C5">
    <cfRule type="expression" dxfId="5" priority="6">
      <formula>ISNA(C5)</formula>
    </cfRule>
  </conditionalFormatting>
  <conditionalFormatting sqref="D5">
    <cfRule type="expression" dxfId="4" priority="5">
      <formula>ISNA(D5)</formula>
    </cfRule>
  </conditionalFormatting>
  <conditionalFormatting sqref="B6:B28">
    <cfRule type="expression" dxfId="3" priority="4">
      <formula>ISNA(B6)</formula>
    </cfRule>
  </conditionalFormatting>
  <conditionalFormatting sqref="C6:C28">
    <cfRule type="expression" dxfId="2" priority="3">
      <formula>ISNA(C6)</formula>
    </cfRule>
  </conditionalFormatting>
  <conditionalFormatting sqref="D6:D28">
    <cfRule type="expression" dxfId="1" priority="2">
      <formula>ISNA(D6)</formula>
    </cfRule>
  </conditionalFormatting>
  <conditionalFormatting sqref="A5:A28">
    <cfRule type="expression" dxfId="0" priority="1">
      <formula>ISNA(D5)</formula>
    </cfRule>
  </conditionalFormatting>
  <pageMargins left="0.75" right="0.75" top="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>DOE/EIA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Hodge</dc:creator>
  <cp:lastModifiedBy>Hodge, Tyler</cp:lastModifiedBy>
  <cp:lastPrinted>2010-04-02T12:59:59Z</cp:lastPrinted>
  <dcterms:created xsi:type="dcterms:W3CDTF">2010-02-26T13:39:10Z</dcterms:created>
  <dcterms:modified xsi:type="dcterms:W3CDTF">2024-07-08T15:16:05Z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{6D86E39D-DE83-445C-B496-C0EF6495C215}</vt:lpwstr>
  </property>
</Properties>
</file>